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tions" sheetId="1" r:id="rId1"/>
    <sheet name="Budget" sheetId="2" r:id="rId2"/>
    <sheet name="Personnel" sheetId="3" r:id="rId3"/>
    <sheet name="Subawards" sheetId="4" r:id="rId4"/>
    <sheet name="Budget Justification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0.0##%"/>
    <numFmt numFmtId="61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rantlink.app/tools/indirect-cost-calculator?utm_source=grant_budget_template&amp;utm_medium=xlsx&amp;utm_campaign=free_grant_budget" TargetMode="External"/><Relationship Id="rId2" Type="http://schemas.openxmlformats.org/officeDocument/2006/relationships/hyperlink" Target="https://grantlink.app/login?mode=signup&amp;utm_source=grant_budget_template&amp;utm_medium=xlsx&amp;utm_campaign=free_grant_budget&amp;utm_content=instru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1"/>
  <sheetViews>
    <sheetView workbookViewId="0"/>
  </sheetViews>
  <cols>
    <col min="1" max="1" width="110.83203125" customWidth="1"/>
  </cols>
  <sheetData>
    <row r="1">
      <c r="A1" t="str">
        <v>Free grant budget template</v>
      </c>
    </row>
    <row r="2">
      <c r="A2" t="str">
        <v>A three-year grant budget with personnel, fringe, subawards, an MTDC base, and indirect costs.</v>
      </c>
    </row>
    <row r="4">
      <c r="A4" t="str">
        <v>How to use it</v>
      </c>
    </row>
    <row r="5">
      <c r="A5" t="str">
        <v>1. Budget sheet: set your indirect cost rate, subaward cap, and fringe rate in cells B3 to B5.</v>
      </c>
    </row>
    <row r="6">
      <c r="A6" t="str">
        <v>2. Personnel sheet: enter each position's salary, % effort, and months. Year 2 and 3 apply the annual raise.</v>
      </c>
    </row>
    <row r="7">
      <c r="A7" t="str">
        <v>3. Budget sheet: enter the other categories by year. Personnel, fringe, and subawards fill in by formula.</v>
      </c>
    </row>
    <row r="8">
      <c r="A8" t="str">
        <v>4. Subawards sheet: enter each subaward by year. The sheet caps each subaward's amount in the MTDC base.</v>
      </c>
    </row>
    <row r="9">
      <c r="A9" t="str">
        <v>5. Budget Justification sheet: write one paragraph per category and adapt the indirect cost draft.</v>
      </c>
    </row>
    <row r="11">
      <c r="A11" t="str">
        <v>Before you submit</v>
      </c>
    </row>
    <row r="12">
      <c r="A12" t="str">
        <v>All sample names and amounts are fictional. Replace them before you use the workbook.</v>
      </c>
    </row>
    <row r="13">
      <c r="A13" t="str">
        <v>Check your award terms or funding notice for the rate, cap, and categories that apply. This workbook does not decide allowability.</v>
      </c>
    </row>
    <row r="14">
      <c r="A14" t="str">
        <v>For a one-year budget, leave years 2 and 3 empty. To add rows, insert them inside the existing ranges so the totals include them.</v>
      </c>
    </row>
    <row r="16">
      <c r="A16" t="str">
        <v>Check one budget fast: free indirect cost calculator</v>
      </c>
    </row>
    <row r="18">
      <c r="A18" t="str">
        <v>Track this budget against QuickBooks after the award</v>
      </c>
    </row>
    <row r="19">
      <c r="A19" t="str">
        <v>GrantLink compares each grant's budget with linked QuickBooks Online expenses and keeps the trail for funder reports.</v>
      </c>
    </row>
    <row r="20">
      <c r="A20" t="str">
        <v>Start your 14-day free trial at GrantLink</v>
      </c>
    </row>
    <row r="21">
      <c r="A21" t="str">
        <v>No card required. QuickBooks stays your accounting system.</v>
      </c>
    </row>
  </sheetData>
  <hyperlinks>
    <hyperlink ref="A16" r:id="rId1" display="Check one budget fast: free indirect cost calculator"/>
    <hyperlink ref="A20" r:id="rId2" display="Start your 14-day free trial at GrantLink"/>
  </hyperlinks>
  <ignoredErrors>
    <ignoredError numberStoredAsText="1" sqref="A1:A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cols>
    <col min="1" max="1" width="38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</cols>
  <sheetData>
    <row r="1">
      <c r="A1" t="str">
        <v>Grant budget (fictional sample)</v>
      </c>
    </row>
    <row r="3">
      <c r="A3" t="str">
        <v>Indirect cost rate</v>
      </c>
      <c r="B3" s="1">
        <v>0.15</v>
      </c>
      <c r="C3" t="str">
        <v>Use your negotiated rate if you have one. The 2024 Uniform Guidance de minimis rate is 15%; earlier award terms used 10%.</v>
      </c>
    </row>
    <row r="4">
      <c r="A4" t="str">
        <v>Subaward amount in the base</v>
      </c>
      <c r="B4" s="2">
        <v>50000</v>
      </c>
      <c r="C4" t="str">
        <v>First $50,000 of each subaward under 2024 terms; $25,000 under earlier terms.</v>
      </c>
    </row>
    <row r="5">
      <c r="A5" t="str">
        <v>Fringe benefit rate</v>
      </c>
      <c r="B5" s="1">
        <v>0.25</v>
      </c>
      <c r="C5" t="str">
        <v>Applied to salaries and wages. Use your organization's actual rate.</v>
      </c>
    </row>
    <row r="7">
      <c r="A7" t="str">
        <v>Budget category</v>
      </c>
      <c r="B7" t="str">
        <v>In MTDC base?</v>
      </c>
      <c r="C7" t="str">
        <v>Year 1</v>
      </c>
      <c r="D7" t="str">
        <v>Year 2</v>
      </c>
      <c r="E7" t="str">
        <v>Year 3</v>
      </c>
      <c r="F7" t="str">
        <v>Total</v>
      </c>
    </row>
    <row r="8">
      <c r="A8" t="str">
        <v>Salaries and wages</v>
      </c>
      <c r="B8" t="str">
        <v>Yes</v>
      </c>
      <c r="C8" s="2">
        <f>Personnel!E20</f>
        <v>99500</v>
      </c>
      <c r="D8" s="2">
        <f>Personnel!F20</f>
        <v>102485</v>
      </c>
      <c r="E8" s="2">
        <f>Personnel!G20</f>
        <v>105559.55</v>
      </c>
      <c r="F8" s="2">
        <f>SUM(C8:E8)</f>
        <v>307544.55</v>
      </c>
    </row>
    <row r="9">
      <c r="A9" t="str">
        <v>Fringe benefits</v>
      </c>
      <c r="B9" t="str">
        <v>Yes</v>
      </c>
      <c r="C9" s="2">
        <f>ROUND(C8*$B$5,2)</f>
        <v>24875</v>
      </c>
      <c r="D9" s="2">
        <f>ROUND(D8*$B$5,2)</f>
        <v>25621.25</v>
      </c>
      <c r="E9" s="2">
        <f>ROUND(E8*$B$5,2)</f>
        <v>26389.89</v>
      </c>
      <c r="F9" s="2">
        <f>SUM(C9:E9)</f>
        <v>76886.14</v>
      </c>
    </row>
    <row r="10">
      <c r="A10" t="str">
        <v>Travel</v>
      </c>
      <c r="B10" t="str">
        <v>Yes</v>
      </c>
      <c r="C10" s="2">
        <v>4200</v>
      </c>
      <c r="D10" s="2">
        <v>4200</v>
      </c>
      <c r="E10" s="2">
        <v>4200</v>
      </c>
      <c r="F10" s="2">
        <f>SUM(C10:E10)</f>
        <v>12600</v>
      </c>
    </row>
    <row r="11">
      <c r="A11" t="str">
        <v>Materials and supplies</v>
      </c>
      <c r="B11" t="str">
        <v>Yes</v>
      </c>
      <c r="C11" s="2">
        <v>6000</v>
      </c>
      <c r="D11" s="2">
        <v>6000</v>
      </c>
      <c r="E11" s="2">
        <v>6000</v>
      </c>
      <c r="F11" s="2">
        <f>SUM(C11:E11)</f>
        <v>18000</v>
      </c>
    </row>
    <row r="12">
      <c r="A12" t="str">
        <v>Contracts for services</v>
      </c>
      <c r="B12" t="str">
        <v>Yes</v>
      </c>
      <c r="C12" s="2">
        <v>12000</v>
      </c>
      <c r="D12" s="2">
        <v>12000</v>
      </c>
      <c r="E12" s="2">
        <v>12000</v>
      </c>
      <c r="F12" s="2">
        <f>SUM(C12:E12)</f>
        <v>36000</v>
      </c>
    </row>
    <row r="13">
      <c r="A13" t="str">
        <v>Other direct costs</v>
      </c>
      <c r="B13" t="str">
        <v>Yes</v>
      </c>
      <c r="C13" s="2">
        <v>3000</v>
      </c>
      <c r="D13" s="2">
        <v>3000</v>
      </c>
      <c r="E13" s="2">
        <v>3000</v>
      </c>
      <c r="F13" s="2">
        <f>SUM(C13:E13)</f>
        <v>9000</v>
      </c>
    </row>
    <row r="14">
      <c r="A14" t="str">
        <v>Subawards (from the Subawards sheet)</v>
      </c>
      <c r="B14" t="str">
        <v>First part only</v>
      </c>
      <c r="C14" s="2">
        <f>Subawards!B15</f>
        <v>30000</v>
      </c>
      <c r="D14" s="2">
        <f>Subawards!C15</f>
        <v>30000</v>
      </c>
      <c r="E14" s="2">
        <f>Subawards!D15</f>
        <v>30000</v>
      </c>
      <c r="F14" s="2">
        <f>SUM(C14:E14)</f>
        <v>90000</v>
      </c>
    </row>
    <row r="15">
      <c r="A15" t="str">
        <v>Equipment</v>
      </c>
      <c r="B15" t="str">
        <v>No</v>
      </c>
      <c r="C15" s="2">
        <v>18500</v>
      </c>
      <c r="D15" s="2">
        <v>0</v>
      </c>
      <c r="E15" s="2">
        <v>0</v>
      </c>
      <c r="F15" s="2">
        <f>SUM(C15:E15)</f>
        <v>18500</v>
      </c>
    </row>
    <row r="16">
      <c r="A16" t="str">
        <v>Capital expenditures</v>
      </c>
      <c r="B16" t="str">
        <v>No</v>
      </c>
      <c r="C16" s="2">
        <v>0</v>
      </c>
      <c r="D16" s="2">
        <v>0</v>
      </c>
      <c r="E16" s="2">
        <v>0</v>
      </c>
      <c r="F16" s="2">
        <f>SUM(C16:E16)</f>
        <v>0</v>
      </c>
    </row>
    <row r="17">
      <c r="A17" t="str">
        <v>Rental costs</v>
      </c>
      <c r="B17" t="str">
        <v>No</v>
      </c>
      <c r="C17" s="2">
        <v>0</v>
      </c>
      <c r="D17" s="2">
        <v>0</v>
      </c>
      <c r="E17" s="2">
        <v>0</v>
      </c>
      <c r="F17" s="2">
        <f>SUM(C17:E17)</f>
        <v>0</v>
      </c>
    </row>
    <row r="18">
      <c r="A18" t="str">
        <v>Participant support costs</v>
      </c>
      <c r="B18" t="str">
        <v>No</v>
      </c>
      <c r="C18" s="2">
        <v>15000</v>
      </c>
      <c r="D18" s="2">
        <v>15000</v>
      </c>
      <c r="E18" s="2">
        <v>15000</v>
      </c>
      <c r="F18" s="2">
        <f>SUM(C18:E18)</f>
        <v>45000</v>
      </c>
    </row>
    <row r="19">
      <c r="A19" t="str">
        <v>Tuition remission</v>
      </c>
      <c r="B19" t="str">
        <v>No</v>
      </c>
      <c r="C19" s="2">
        <v>0</v>
      </c>
      <c r="D19" s="2">
        <v>0</v>
      </c>
      <c r="E19" s="2">
        <v>0</v>
      </c>
      <c r="F19" s="2">
        <f>SUM(C19:E19)</f>
        <v>0</v>
      </c>
    </row>
    <row r="20">
      <c r="A20" t="str">
        <v>Scholarships and fellowships</v>
      </c>
      <c r="B20" t="str">
        <v>No</v>
      </c>
      <c r="C20" s="2">
        <v>0</v>
      </c>
      <c r="D20" s="2">
        <v>0</v>
      </c>
      <c r="E20" s="2">
        <v>0</v>
      </c>
      <c r="F20" s="2">
        <f>SUM(C20:E20)</f>
        <v>0</v>
      </c>
    </row>
    <row r="21">
      <c r="A21" t="str">
        <v>Patient care</v>
      </c>
      <c r="B21" t="str">
        <v>No</v>
      </c>
      <c r="C21" s="2">
        <v>0</v>
      </c>
      <c r="D21" s="2">
        <v>0</v>
      </c>
      <c r="E21" s="2">
        <v>0</v>
      </c>
      <c r="F21" s="2">
        <f>SUM(C21:E21)</f>
        <v>0</v>
      </c>
    </row>
    <row r="23">
      <c r="A23" t="str">
        <v>Total direct costs</v>
      </c>
      <c r="C23" s="2">
        <f>SUM(C8:C21)</f>
        <v>213075</v>
      </c>
      <c r="D23" s="2">
        <f>SUM(D8:D21)</f>
        <v>198306.25</v>
      </c>
      <c r="E23" s="2">
        <f>SUM(E8:E21)</f>
        <v>202149.44</v>
      </c>
      <c r="F23" s="2">
        <f>SUM(F8:F21)</f>
        <v>613530.69</v>
      </c>
    </row>
    <row r="24">
      <c r="A24" t="str">
        <v>Subaward amounts in the MTDC base</v>
      </c>
      <c r="C24" s="2">
        <f>Subawards!F15</f>
        <v>30000</v>
      </c>
      <c r="D24" s="2">
        <f>Subawards!G15</f>
        <v>20000</v>
      </c>
      <c r="E24" s="2">
        <f>Subawards!H15</f>
        <v>0</v>
      </c>
      <c r="F24" s="2">
        <f>SUM(C24:E24)</f>
        <v>50000</v>
      </c>
    </row>
    <row r="25">
      <c r="A25" t="str">
        <v>MTDC base</v>
      </c>
      <c r="C25" s="2">
        <f>SUMIF($B$8:$B$21,"Yes",C8:C21)+C24</f>
        <v>179575</v>
      </c>
      <c r="D25" s="2">
        <f>SUMIF($B$8:$B$21,"Yes",D8:D21)+D24</f>
        <v>173306.25</v>
      </c>
      <c r="E25" s="2">
        <f>SUMIF($B$8:$B$21,"Yes",E8:E21)+E24</f>
        <v>157149.44</v>
      </c>
      <c r="F25" s="2">
        <f>SUMIF($B$8:$B$21,"Yes",F8:F21)+F24</f>
        <v>510030.69</v>
      </c>
    </row>
    <row r="26">
      <c r="A26" t="str">
        <v>Indirect costs</v>
      </c>
      <c r="C26" s="2">
        <f>ROUND(C25*$B$3,2)</f>
        <v>26936.25</v>
      </c>
      <c r="D26" s="2">
        <f>ROUND(D25*$B$3,2)</f>
        <v>25995.94</v>
      </c>
      <c r="E26" s="2">
        <f>ROUND(E25*$B$3,2)</f>
        <v>23572.42</v>
      </c>
      <c r="F26" s="2">
        <f>SUM(C26:E26)</f>
        <v>76504.61</v>
      </c>
    </row>
    <row r="27">
      <c r="A27" t="str">
        <v>Total budget request</v>
      </c>
      <c r="C27" s="2">
        <f>C23+C26</f>
        <v>240011.25</v>
      </c>
      <c r="D27" s="2">
        <f>D23+D26</f>
        <v>224302.19</v>
      </c>
      <c r="E27" s="2">
        <f>E23+E26</f>
        <v>225721.86</v>
      </c>
      <c r="F27" s="2">
        <f>F23+F26</f>
        <v>690035.3</v>
      </c>
    </row>
  </sheetData>
  <ignoredErrors>
    <ignoredError numberStoredAsText="1" sqref="A1:F2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cols>
    <col min="1" max="1" width="32.83203125" customWidth="1"/>
    <col min="2" max="2" width="16.83203125" customWidth="1"/>
    <col min="3" max="3" width="14.83203125" customWidth="1"/>
    <col min="4" max="4" width="12.83203125" customWidth="1"/>
    <col min="5" max="5" width="14.83203125" customWidth="1"/>
    <col min="6" max="6" width="14.83203125" customWidth="1"/>
    <col min="7" max="7" width="14.83203125" customWidth="1"/>
    <col min="8" max="8" width="16.83203125" customWidth="1"/>
  </cols>
  <sheetData>
    <row r="1">
      <c r="A1" t="str">
        <v>Personnel (salaries and wages)</v>
      </c>
    </row>
    <row r="2">
      <c r="A2" t="str">
        <v>Annual raise for years 2 and 3</v>
      </c>
      <c r="B2" s="1">
        <v>0.03</v>
      </c>
    </row>
    <row r="4">
      <c r="A4" t="str">
        <v>Position</v>
      </c>
      <c r="B4" t="str">
        <v>Annual salary</v>
      </c>
      <c r="C4" t="str">
        <v>% effort on this grant</v>
      </c>
      <c r="D4" t="str">
        <v>Months per year</v>
      </c>
      <c r="E4" t="str">
        <v>Year 1</v>
      </c>
      <c r="F4" t="str">
        <v>Year 2</v>
      </c>
      <c r="G4" t="str">
        <v>Year 3</v>
      </c>
      <c r="H4" t="str">
        <v>Total</v>
      </c>
    </row>
    <row r="5">
      <c r="A5" t="str">
        <v>Program Director</v>
      </c>
      <c r="B5" s="2">
        <v>80000</v>
      </c>
      <c r="C5" s="1">
        <v>0.5</v>
      </c>
      <c r="D5">
        <v>12</v>
      </c>
      <c r="E5" s="2">
        <f>IF(B5="","",ROUND(B5*C5*D5/12,2))</f>
        <v>40000</v>
      </c>
      <c r="F5" s="2">
        <f>IF(E5="","",ROUND(E5*(1+$B$2),2))</f>
        <v>41200</v>
      </c>
      <c r="G5" s="2">
        <f>IF(F5="","",ROUND(F5*(1+$B$2),2))</f>
        <v>42436</v>
      </c>
      <c r="H5" s="2">
        <f>IF(E5="","",SUM(E5:G5))</f>
        <v>123636</v>
      </c>
    </row>
    <row r="6">
      <c r="A6" t="str">
        <v>Program Coordinator</v>
      </c>
      <c r="B6" s="2">
        <v>52000</v>
      </c>
      <c r="C6" s="1">
        <v>1</v>
      </c>
      <c r="D6">
        <v>12</v>
      </c>
      <c r="E6" s="2">
        <f>IF(B6="","",ROUND(B6*C6*D6/12,2))</f>
        <v>52000</v>
      </c>
      <c r="F6" s="2">
        <f>IF(E6="","",ROUND(E6*(1+$B$2),2))</f>
        <v>53560</v>
      </c>
      <c r="G6" s="2">
        <f>IF(F6="","",ROUND(F6*(1+$B$2),2))</f>
        <v>55166.8</v>
      </c>
      <c r="H6" s="2">
        <f>IF(E6="","",SUM(E6:G6))</f>
        <v>160726.8</v>
      </c>
    </row>
    <row r="7">
      <c r="A7" t="str">
        <v>Data Specialist (part year)</v>
      </c>
      <c r="B7" s="2">
        <v>60000</v>
      </c>
      <c r="C7" s="1">
        <v>0.25</v>
      </c>
      <c r="D7">
        <v>6</v>
      </c>
      <c r="E7" s="2">
        <f>IF(B7="","",ROUND(B7*C7*D7/12,2))</f>
        <v>7500</v>
      </c>
      <c r="F7" s="2">
        <f>IF(E7="","",ROUND(E7*(1+$B$2),2))</f>
        <v>7725</v>
      </c>
      <c r="G7" s="2">
        <f>IF(F7="","",ROUND(F7*(1+$B$2),2))</f>
        <v>7956.75</v>
      </c>
      <c r="H7" s="2">
        <f>IF(E7="","",SUM(E7:G7))</f>
        <v>23181.75</v>
      </c>
    </row>
    <row r="8">
      <c r="E8" t="str">
        <f>IF(B8="","",ROUND(B8*C8*D8/12,2))</f>
        <v/>
      </c>
      <c r="F8" t="str">
        <f>IF(E8="","",ROUND(E8*(1+$B$2),2))</f>
        <v/>
      </c>
      <c r="G8" t="str">
        <f>IF(F8="","",ROUND(F8*(1+$B$2),2))</f>
        <v/>
      </c>
      <c r="H8" t="str">
        <f>IF(E8="","",SUM(E8:G8))</f>
        <v/>
      </c>
    </row>
    <row r="9">
      <c r="E9" t="str">
        <f>IF(B9="","",ROUND(B9*C9*D9/12,2))</f>
        <v/>
      </c>
      <c r="F9" t="str">
        <f>IF(E9="","",ROUND(E9*(1+$B$2),2))</f>
        <v/>
      </c>
      <c r="G9" t="str">
        <f>IF(F9="","",ROUND(F9*(1+$B$2),2))</f>
        <v/>
      </c>
      <c r="H9" t="str">
        <f>IF(E9="","",SUM(E9:G9))</f>
        <v/>
      </c>
    </row>
    <row r="10">
      <c r="E10" t="str">
        <f>IF(B10="","",ROUND(B10*C10*D10/12,2))</f>
        <v/>
      </c>
      <c r="F10" t="str">
        <f>IF(E10="","",ROUND(E10*(1+$B$2),2))</f>
        <v/>
      </c>
      <c r="G10" t="str">
        <f>IF(F10="","",ROUND(F10*(1+$B$2),2))</f>
        <v/>
      </c>
      <c r="H10" t="str">
        <f>IF(E10="","",SUM(E10:G10))</f>
        <v/>
      </c>
    </row>
    <row r="11">
      <c r="E11" t="str">
        <f>IF(B11="","",ROUND(B11*C11*D11/12,2))</f>
        <v/>
      </c>
      <c r="F11" t="str">
        <f>IF(E11="","",ROUND(E11*(1+$B$2),2))</f>
        <v/>
      </c>
      <c r="G11" t="str">
        <f>IF(F11="","",ROUND(F11*(1+$B$2),2))</f>
        <v/>
      </c>
      <c r="H11" t="str">
        <f>IF(E11="","",SUM(E11:G11))</f>
        <v/>
      </c>
    </row>
    <row r="12">
      <c r="E12" t="str">
        <f>IF(B12="","",ROUND(B12*C12*D12/12,2))</f>
        <v/>
      </c>
      <c r="F12" t="str">
        <f>IF(E12="","",ROUND(E12*(1+$B$2),2))</f>
        <v/>
      </c>
      <c r="G12" t="str">
        <f>IF(F12="","",ROUND(F12*(1+$B$2),2))</f>
        <v/>
      </c>
      <c r="H12" t="str">
        <f>IF(E12="","",SUM(E12:G12))</f>
        <v/>
      </c>
    </row>
    <row r="13">
      <c r="E13" t="str">
        <f>IF(B13="","",ROUND(B13*C13*D13/12,2))</f>
        <v/>
      </c>
      <c r="F13" t="str">
        <f>IF(E13="","",ROUND(E13*(1+$B$2),2))</f>
        <v/>
      </c>
      <c r="G13" t="str">
        <f>IF(F13="","",ROUND(F13*(1+$B$2),2))</f>
        <v/>
      </c>
      <c r="H13" t="str">
        <f>IF(E13="","",SUM(E13:G13))</f>
        <v/>
      </c>
    </row>
    <row r="14">
      <c r="E14" t="str">
        <f>IF(B14="","",ROUND(B14*C14*D14/12,2))</f>
        <v/>
      </c>
      <c r="F14" t="str">
        <f>IF(E14="","",ROUND(E14*(1+$B$2),2))</f>
        <v/>
      </c>
      <c r="G14" t="str">
        <f>IF(F14="","",ROUND(F14*(1+$B$2),2))</f>
        <v/>
      </c>
      <c r="H14" t="str">
        <f>IF(E14="","",SUM(E14:G14))</f>
        <v/>
      </c>
    </row>
    <row r="15">
      <c r="E15" t="str">
        <f>IF(B15="","",ROUND(B15*C15*D15/12,2))</f>
        <v/>
      </c>
      <c r="F15" t="str">
        <f>IF(E15="","",ROUND(E15*(1+$B$2),2))</f>
        <v/>
      </c>
      <c r="G15" t="str">
        <f>IF(F15="","",ROUND(F15*(1+$B$2),2))</f>
        <v/>
      </c>
      <c r="H15" t="str">
        <f>IF(E15="","",SUM(E15:G15))</f>
        <v/>
      </c>
    </row>
    <row r="16">
      <c r="E16" t="str">
        <f>IF(B16="","",ROUND(B16*C16*D16/12,2))</f>
        <v/>
      </c>
      <c r="F16" t="str">
        <f>IF(E16="","",ROUND(E16*(1+$B$2),2))</f>
        <v/>
      </c>
      <c r="G16" t="str">
        <f>IF(F16="","",ROUND(F16*(1+$B$2),2))</f>
        <v/>
      </c>
      <c r="H16" t="str">
        <f>IF(E16="","",SUM(E16:G16))</f>
        <v/>
      </c>
    </row>
    <row r="17">
      <c r="E17" t="str">
        <f>IF(B17="","",ROUND(B17*C17*D17/12,2))</f>
        <v/>
      </c>
      <c r="F17" t="str">
        <f>IF(E17="","",ROUND(E17*(1+$B$2),2))</f>
        <v/>
      </c>
      <c r="G17" t="str">
        <f>IF(F17="","",ROUND(F17*(1+$B$2),2))</f>
        <v/>
      </c>
      <c r="H17" t="str">
        <f>IF(E17="","",SUM(E17:G17))</f>
        <v/>
      </c>
    </row>
    <row r="18">
      <c r="E18" t="str">
        <f>IF(B18="","",ROUND(B18*C18*D18/12,2))</f>
        <v/>
      </c>
      <c r="F18" t="str">
        <f>IF(E18="","",ROUND(E18*(1+$B$2),2))</f>
        <v/>
      </c>
      <c r="G18" t="str">
        <f>IF(F18="","",ROUND(F18*(1+$B$2),2))</f>
        <v/>
      </c>
      <c r="H18" t="str">
        <f>IF(E18="","",SUM(E18:G18))</f>
        <v/>
      </c>
    </row>
    <row r="19">
      <c r="E19" t="str">
        <f>IF(B19="","",ROUND(B19*C19*D19/12,2))</f>
        <v/>
      </c>
      <c r="F19" t="str">
        <f>IF(E19="","",ROUND(E19*(1+$B$2),2))</f>
        <v/>
      </c>
      <c r="G19" t="str">
        <f>IF(F19="","",ROUND(F19*(1+$B$2),2))</f>
        <v/>
      </c>
      <c r="H19" t="str">
        <f>IF(E19="","",SUM(E19:G19))</f>
        <v/>
      </c>
    </row>
    <row r="20">
      <c r="A20" t="str">
        <v>Total salaries and wages</v>
      </c>
      <c r="E20" s="2">
        <f>SUM(E5:E19)</f>
        <v>99500</v>
      </c>
      <c r="F20" s="2">
        <f>SUM(F5:F19)</f>
        <v>102485</v>
      </c>
      <c r="G20" s="2">
        <f>SUM(G5:G19)</f>
        <v>105559.55</v>
      </c>
      <c r="H20" s="2">
        <f>SUM(H5:H19)</f>
        <v>307544.55</v>
      </c>
    </row>
  </sheetData>
  <ignoredErrors>
    <ignoredError numberStoredAsText="1" sqref="A1:H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cols>
    <col min="1" max="1" width="40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6.83203125" customWidth="1"/>
    <col min="7" max="7" width="16.83203125" customWidth="1"/>
    <col min="8" max="8" width="16.83203125" customWidth="1"/>
  </cols>
  <sheetData>
    <row r="1">
      <c r="A1" t="str">
        <v>Subawards</v>
      </c>
    </row>
    <row r="2">
      <c r="A2" t="str">
        <v>Only the first part of each subaward, across all years, enters the MTDC base. The cap is set on the Budget sheet.</v>
      </c>
    </row>
    <row r="4">
      <c r="A4" t="str">
        <v>Subrecipient</v>
      </c>
      <c r="B4" t="str">
        <v>Year 1</v>
      </c>
      <c r="C4" t="str">
        <v>Year 2</v>
      </c>
      <c r="D4" t="str">
        <v>Year 3</v>
      </c>
      <c r="E4" t="str">
        <v>Total</v>
      </c>
      <c r="F4" t="str">
        <v>In MTDC base, Year 1</v>
      </c>
      <c r="G4" t="str">
        <v>In MTDC base, Year 2</v>
      </c>
      <c r="H4" t="str">
        <v>In MTDC base, Year 3</v>
      </c>
    </row>
    <row r="5">
      <c r="A5" t="str">
        <v>Partner Health Clinic (subrecipient)</v>
      </c>
      <c r="B5" s="2">
        <v>30000</v>
      </c>
      <c r="C5" s="2">
        <v>30000</v>
      </c>
      <c r="D5" s="2">
        <v>30000</v>
      </c>
      <c r="E5" s="2">
        <f>SUM(B5:D5)</f>
        <v>90000</v>
      </c>
      <c r="F5" s="2">
        <f>MIN(N(B5),Budget!$B$4)</f>
        <v>30000</v>
      </c>
      <c r="G5" s="2">
        <f>MIN(N(C5),MAX(0,Budget!$B$4-F5))</f>
        <v>20000</v>
      </c>
      <c r="H5" s="2">
        <f>MIN(N(D5),MAX(0,Budget!$B$4-F5-G5))</f>
        <v>0</v>
      </c>
    </row>
    <row r="6">
      <c r="E6" s="2">
        <f>SUM(B6:D6)</f>
        <v>0</v>
      </c>
      <c r="F6" s="2">
        <f>MIN(N(B6),Budget!$B$4)</f>
        <v>0</v>
      </c>
      <c r="G6" s="2">
        <f>MIN(N(C6),MAX(0,Budget!$B$4-F6))</f>
        <v>0</v>
      </c>
      <c r="H6" s="2">
        <f>MIN(N(D6),MAX(0,Budget!$B$4-F6-G6))</f>
        <v>0</v>
      </c>
    </row>
    <row r="7">
      <c r="E7" s="2">
        <f>SUM(B7:D7)</f>
        <v>0</v>
      </c>
      <c r="F7" s="2">
        <f>MIN(N(B7),Budget!$B$4)</f>
        <v>0</v>
      </c>
      <c r="G7" s="2">
        <f>MIN(N(C7),MAX(0,Budget!$B$4-F7))</f>
        <v>0</v>
      </c>
      <c r="H7" s="2">
        <f>MIN(N(D7),MAX(0,Budget!$B$4-F7-G7))</f>
        <v>0</v>
      </c>
    </row>
    <row r="8">
      <c r="E8" s="2">
        <f>SUM(B8:D8)</f>
        <v>0</v>
      </c>
      <c r="F8" s="2">
        <f>MIN(N(B8),Budget!$B$4)</f>
        <v>0</v>
      </c>
      <c r="G8" s="2">
        <f>MIN(N(C8),MAX(0,Budget!$B$4-F8))</f>
        <v>0</v>
      </c>
      <c r="H8" s="2">
        <f>MIN(N(D8),MAX(0,Budget!$B$4-F8-G8))</f>
        <v>0</v>
      </c>
    </row>
    <row r="9">
      <c r="E9" s="2">
        <f>SUM(B9:D9)</f>
        <v>0</v>
      </c>
      <c r="F9" s="2">
        <f>MIN(N(B9),Budget!$B$4)</f>
        <v>0</v>
      </c>
      <c r="G9" s="2">
        <f>MIN(N(C9),MAX(0,Budget!$B$4-F9))</f>
        <v>0</v>
      </c>
      <c r="H9" s="2">
        <f>MIN(N(D9),MAX(0,Budget!$B$4-F9-G9))</f>
        <v>0</v>
      </c>
    </row>
    <row r="10">
      <c r="E10" s="2">
        <f>SUM(B10:D10)</f>
        <v>0</v>
      </c>
      <c r="F10" s="2">
        <f>MIN(N(B10),Budget!$B$4)</f>
        <v>0</v>
      </c>
      <c r="G10" s="2">
        <f>MIN(N(C10),MAX(0,Budget!$B$4-F10))</f>
        <v>0</v>
      </c>
      <c r="H10" s="2">
        <f>MIN(N(D10),MAX(0,Budget!$B$4-F10-G10))</f>
        <v>0</v>
      </c>
    </row>
    <row r="11">
      <c r="E11" s="2">
        <f>SUM(B11:D11)</f>
        <v>0</v>
      </c>
      <c r="F11" s="2">
        <f>MIN(N(B11),Budget!$B$4)</f>
        <v>0</v>
      </c>
      <c r="G11" s="2">
        <f>MIN(N(C11),MAX(0,Budget!$B$4-F11))</f>
        <v>0</v>
      </c>
      <c r="H11" s="2">
        <f>MIN(N(D11),MAX(0,Budget!$B$4-F11-G11))</f>
        <v>0</v>
      </c>
    </row>
    <row r="12">
      <c r="E12" s="2">
        <f>SUM(B12:D12)</f>
        <v>0</v>
      </c>
      <c r="F12" s="2">
        <f>MIN(N(B12),Budget!$B$4)</f>
        <v>0</v>
      </c>
      <c r="G12" s="2">
        <f>MIN(N(C12),MAX(0,Budget!$B$4-F12))</f>
        <v>0</v>
      </c>
      <c r="H12" s="2">
        <f>MIN(N(D12),MAX(0,Budget!$B$4-F12-G12))</f>
        <v>0</v>
      </c>
    </row>
    <row r="13">
      <c r="E13" s="2">
        <f>SUM(B13:D13)</f>
        <v>0</v>
      </c>
      <c r="F13" s="2">
        <f>MIN(N(B13),Budget!$B$4)</f>
        <v>0</v>
      </c>
      <c r="G13" s="2">
        <f>MIN(N(C13),MAX(0,Budget!$B$4-F13))</f>
        <v>0</v>
      </c>
      <c r="H13" s="2">
        <f>MIN(N(D13),MAX(0,Budget!$B$4-F13-G13))</f>
        <v>0</v>
      </c>
    </row>
    <row r="14">
      <c r="E14" s="2">
        <f>SUM(B14:D14)</f>
        <v>0</v>
      </c>
      <c r="F14" s="2">
        <f>MIN(N(B14),Budget!$B$4)</f>
        <v>0</v>
      </c>
      <c r="G14" s="2">
        <f>MIN(N(C14),MAX(0,Budget!$B$4-F14))</f>
        <v>0</v>
      </c>
      <c r="H14" s="2">
        <f>MIN(N(D14),MAX(0,Budget!$B$4-F14-G14))</f>
        <v>0</v>
      </c>
    </row>
    <row r="15">
      <c r="A15" t="str">
        <v>Total subawards</v>
      </c>
      <c r="B15" s="2">
        <f>SUM(B5:B14)</f>
        <v>30000</v>
      </c>
      <c r="C15" s="2">
        <f>SUM(C5:C14)</f>
        <v>30000</v>
      </c>
      <c r="D15" s="2">
        <f>SUM(D5:D14)</f>
        <v>30000</v>
      </c>
      <c r="E15" s="2">
        <f>SUM(E5:E14)</f>
        <v>90000</v>
      </c>
      <c r="F15" s="2">
        <f>SUM(F5:F14)</f>
        <v>30000</v>
      </c>
      <c r="G15" s="2">
        <f>SUM(G5:G14)</f>
        <v>20000</v>
      </c>
      <c r="H15" s="2">
        <f>SUM(H5:H14)</f>
        <v>0</v>
      </c>
    </row>
  </sheetData>
  <ignoredErrors>
    <ignoredError numberStoredAsText="1" sqref="A1:H1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cols>
    <col min="1" max="1" width="38.83203125" customWidth="1"/>
    <col min="2" max="2" width="14.83203125" customWidth="1"/>
    <col min="3" max="3" width="70.83203125" customWidth="1"/>
    <col min="4" max="4" width="90.83203125" customWidth="1"/>
  </cols>
  <sheetData>
    <row r="1">
      <c r="A1" t="str">
        <v>Budget justification</v>
      </c>
    </row>
    <row r="2">
      <c r="A2" t="str">
        <v>Write one short paragraph per category. Delete categories with no amount. Follow the funder's format if it has one.</v>
      </c>
    </row>
    <row r="4">
      <c r="A4" t="str">
        <v>Budget category</v>
      </c>
      <c r="B4" t="str">
        <v>Total</v>
      </c>
      <c r="C4" t="str">
        <v>What to explain</v>
      </c>
      <c r="D4" t="str">
        <v>Your justification</v>
      </c>
    </row>
    <row r="5">
      <c r="A5" t="str">
        <f>Budget!A8</f>
        <v>Salaries and wages</v>
      </c>
      <c r="B5" s="2">
        <f>Budget!F8</f>
        <v>307544.55</v>
      </c>
      <c r="C5" t="str">
        <v>Name each position, annual salary, percent effort, months, and the basis for raises.</v>
      </c>
    </row>
    <row r="6">
      <c r="A6" t="str">
        <f>Budget!A9</f>
        <v>Fringe benefits</v>
      </c>
      <c r="B6" s="2">
        <f>Budget!F9</f>
        <v>76886.14</v>
      </c>
      <c r="C6" t="str">
        <v>State the rate, what it covers, and whether it is a negotiated or actual rate.</v>
      </c>
    </row>
    <row r="7">
      <c r="A7" t="str">
        <f>Budget!A10</f>
        <v>Travel</v>
      </c>
      <c r="B7" s="2">
        <f>Budget!F10</f>
        <v>12600</v>
      </c>
      <c r="C7" t="str">
        <v>List trips, travelers, destinations, and the cost basis such as per diem rates.</v>
      </c>
    </row>
    <row r="8">
      <c r="A8" t="str">
        <f>Budget!A11</f>
        <v>Materials and supplies</v>
      </c>
      <c r="B8" s="2">
        <f>Budget!F11</f>
        <v>18000</v>
      </c>
      <c r="C8" t="str">
        <v>Describe items under the equipment threshold and how you estimated the cost.</v>
      </c>
    </row>
    <row r="9">
      <c r="A9" t="str">
        <f>Budget!A12</f>
        <v>Contracts for services</v>
      </c>
      <c r="B9" s="2">
        <f>Budget!F12</f>
        <v>36000</v>
      </c>
      <c r="C9" t="str">
        <v>Name each contractor or service, the deliverable, and how you will procure it.</v>
      </c>
    </row>
    <row r="10">
      <c r="A10" t="str">
        <f>Budget!A13</f>
        <v>Other direct costs</v>
      </c>
      <c r="B10" s="2">
        <f>Budget!F13</f>
        <v>9000</v>
      </c>
      <c r="C10" t="str">
        <v>Explain each remaining cost so a reviewer can see it is necessary and reasonable.</v>
      </c>
    </row>
    <row r="11">
      <c r="A11" t="str">
        <f>Budget!A14</f>
        <v>Subawards (from the Subawards sheet)</v>
      </c>
      <c r="B11" s="2">
        <f>Budget!F14</f>
        <v>90000</v>
      </c>
      <c r="C11" t="str">
        <v>Name each subrecipient, its role, and its budget. Attach its own budget if required.</v>
      </c>
    </row>
    <row r="12">
      <c r="A12" t="str">
        <f>Budget!A15</f>
        <v>Equipment</v>
      </c>
      <c r="B12" s="2">
        <f>Budget!F15</f>
        <v>18500</v>
      </c>
      <c r="C12" t="str">
        <v>List each item with a unit cost of $10,000 or more (2024 terms) and why the project needs it.</v>
      </c>
    </row>
    <row r="13">
      <c r="A13" t="str">
        <f>Budget!A16</f>
        <v>Capital expenditures</v>
      </c>
      <c r="B13" s="2">
        <f>Budget!F16</f>
        <v>0</v>
      </c>
      <c r="C13" t="str">
        <v>Describe the capital expenditure and the prior approval it requires.</v>
      </c>
    </row>
    <row r="14">
      <c r="A14" t="str">
        <f>Budget!A17</f>
        <v>Rental costs</v>
      </c>
      <c r="B14" s="2">
        <f>Budget!F17</f>
        <v>0</v>
      </c>
      <c r="C14" t="str">
        <v>Describe the space or equipment rented and the cost basis.</v>
      </c>
    </row>
    <row r="15">
      <c r="A15" t="str">
        <f>Budget!A18</f>
        <v>Participant support costs</v>
      </c>
      <c r="B15" s="2">
        <f>Budget!F18</f>
        <v>45000</v>
      </c>
      <c r="C15" t="str">
        <v>Describe stipends, travel, or fees paid to participants, not employees.</v>
      </c>
    </row>
    <row r="16">
      <c r="A16" t="str">
        <f>Budget!A19</f>
        <v>Tuition remission</v>
      </c>
      <c r="B16" s="2">
        <f>Budget!F19</f>
        <v>0</v>
      </c>
      <c r="C16" t="str">
        <v>Describe the tuition remission and who receives it.</v>
      </c>
    </row>
    <row r="17">
      <c r="A17" t="str">
        <f>Budget!A20</f>
        <v>Scholarships and fellowships</v>
      </c>
      <c r="B17" s="2">
        <f>Budget!F20</f>
        <v>0</v>
      </c>
      <c r="C17" t="str">
        <v>Describe the scholarships or fellowships and how recipients are selected.</v>
      </c>
    </row>
    <row r="18">
      <c r="A18" t="str">
        <f>Budget!A21</f>
        <v>Patient care</v>
      </c>
      <c r="B18" s="2">
        <f>Budget!F21</f>
        <v>0</v>
      </c>
      <c r="C18" t="str">
        <v>Describe the patient care costs and how they are charged.</v>
      </c>
    </row>
    <row r="19">
      <c r="A19" t="str">
        <v>Indirect costs</v>
      </c>
      <c r="B19" s="2">
        <f>Budget!F26</f>
        <v>76504.61</v>
      </c>
      <c r="C19" t="str">
        <v>Copy and adapt the draft in column D.</v>
      </c>
      <c r="D19" t="str">
        <f>"Indirect costs of "&amp;TEXT(Budget!F26,"$#,##0")&amp;" are calculated at "&amp;TEXT(Budget!B3,"0.0##%")&amp;" of modified total direct costs (MTDC) of "&amp;TEXT(Budget!F25,"$#,##0")&amp;". MTDC excludes equipment, capital expenditures, rental costs, participant support costs, tuition remission, scholarships and fellowships, patient care, and the portion of each subaward above "&amp;TEXT(Budget!B4,"$#,##0")&amp;"."</f>
        <v>Indirect costs of $76,505 are calculated at 15.0% of modified total direct costs (MTDC) of $510,031. MTDC excludes equipment, capital expenditures, rental costs, participant support costs, tuition remission, scholarships and fellowships, patient care, and the portion of each subaward above $50,000.</v>
      </c>
    </row>
  </sheetData>
  <ignoredErrors>
    <ignoredError numberStoredAsText="1" sqref="A1:D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Budget</vt:lpstr>
      <vt:lpstr>Personnel</vt:lpstr>
      <vt:lpstr>Subawards</vt:lpstr>
      <vt:lpstr>Budget Justification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GrantLink</dc:creator>
  <dc:title>Grant budget template</dc:title>
</cp:coreProperties>
</file>